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3" i="1" l="1"/>
  <c r="C124" i="1"/>
  <c r="C123" i="1"/>
  <c r="D15" i="1"/>
  <c r="D65" i="1" l="1"/>
  <c r="C116" i="1"/>
  <c r="E86" i="1" l="1"/>
  <c r="F86" i="1"/>
  <c r="E85" i="1"/>
  <c r="F85" i="1"/>
  <c r="F30" i="1" l="1"/>
  <c r="C55" i="1"/>
  <c r="E62" i="1"/>
  <c r="F62" i="1"/>
  <c r="C122" i="1" l="1"/>
  <c r="C125" i="1" s="1"/>
  <c r="D19" i="1" l="1"/>
  <c r="D119" i="1" l="1"/>
  <c r="C119" i="1"/>
  <c r="D105" i="1" l="1"/>
  <c r="C105" i="1"/>
  <c r="E108" i="1"/>
  <c r="F108" i="1"/>
  <c r="D68" i="1" l="1"/>
  <c r="C68" i="1"/>
  <c r="E72" i="1"/>
  <c r="F72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45" i="1" l="1"/>
  <c r="C45" i="1"/>
  <c r="E50" i="1"/>
  <c r="E51" i="1"/>
  <c r="D79" i="1" l="1"/>
  <c r="D37" i="1" l="1"/>
  <c r="D55" i="1" l="1"/>
  <c r="F114" i="1" l="1"/>
  <c r="D113" i="1"/>
  <c r="C37" i="1" l="1"/>
  <c r="D116" i="1" l="1"/>
  <c r="C24" i="1" l="1"/>
  <c r="F45" i="1" l="1"/>
  <c r="F49" i="1"/>
  <c r="E49" i="1"/>
  <c r="E60" i="1" l="1"/>
  <c r="F60" i="1"/>
  <c r="D24" i="1"/>
  <c r="E30" i="1"/>
  <c r="E40" i="1"/>
  <c r="C23" i="1"/>
  <c r="E34" i="1" l="1"/>
  <c r="C15" i="1"/>
  <c r="D87" i="1" l="1"/>
  <c r="C113" i="1" l="1"/>
  <c r="F113" i="1" s="1"/>
  <c r="E114" i="1"/>
  <c r="C94" i="1"/>
  <c r="D94" i="1"/>
  <c r="E113" i="1" l="1"/>
  <c r="D98" i="1" l="1"/>
  <c r="F52" i="1"/>
  <c r="E52" i="1"/>
  <c r="C98" i="1" l="1"/>
  <c r="E109" i="1" l="1"/>
  <c r="F109" i="1"/>
  <c r="C87" i="1"/>
  <c r="E91" i="1"/>
  <c r="F91" i="1"/>
  <c r="E87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3" i="1"/>
  <c r="E64" i="1"/>
  <c r="F64" i="1"/>
  <c r="C65" i="1"/>
  <c r="E67" i="1"/>
  <c r="F67" i="1"/>
  <c r="E70" i="1"/>
  <c r="F70" i="1"/>
  <c r="E71" i="1"/>
  <c r="F71" i="1"/>
  <c r="C73" i="1"/>
  <c r="D73" i="1"/>
  <c r="E75" i="1"/>
  <c r="F75" i="1"/>
  <c r="E76" i="1"/>
  <c r="F76" i="1"/>
  <c r="E77" i="1"/>
  <c r="F77" i="1"/>
  <c r="E78" i="1"/>
  <c r="F78" i="1"/>
  <c r="C79" i="1"/>
  <c r="E81" i="1"/>
  <c r="F81" i="1"/>
  <c r="E82" i="1"/>
  <c r="F82" i="1"/>
  <c r="E83" i="1"/>
  <c r="F83" i="1"/>
  <c r="E84" i="1"/>
  <c r="F84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4" i="1"/>
  <c r="F104" i="1"/>
  <c r="E107" i="1"/>
  <c r="F107" i="1"/>
  <c r="C110" i="1"/>
  <c r="D110" i="1"/>
  <c r="E112" i="1"/>
  <c r="F112" i="1"/>
  <c r="D54" i="1" l="1"/>
  <c r="D124" i="1" s="1"/>
  <c r="D122" i="1" s="1"/>
  <c r="D125" i="1" s="1"/>
  <c r="C54" i="1"/>
  <c r="E45" i="1"/>
  <c r="C8" i="1"/>
  <c r="C7" i="1"/>
  <c r="F7" i="1" s="1"/>
  <c r="E19" i="1"/>
  <c r="F19" i="1"/>
  <c r="E15" i="1"/>
  <c r="F15" i="1"/>
  <c r="F37" i="1"/>
  <c r="F65" i="1"/>
  <c r="F24" i="1"/>
  <c r="E94" i="1"/>
  <c r="F87" i="1"/>
  <c r="E68" i="1"/>
  <c r="E32" i="1"/>
  <c r="E105" i="1"/>
  <c r="F79" i="1"/>
  <c r="E65" i="1"/>
  <c r="E55" i="1"/>
  <c r="E110" i="1"/>
  <c r="F105" i="1"/>
  <c r="E98" i="1"/>
  <c r="F94" i="1"/>
  <c r="E73" i="1"/>
  <c r="F68" i="1"/>
  <c r="F55" i="1"/>
  <c r="F32" i="1"/>
  <c r="F110" i="1"/>
  <c r="F98" i="1"/>
  <c r="E79" i="1"/>
  <c r="F73" i="1"/>
  <c r="E24" i="1"/>
  <c r="D115" i="1" l="1"/>
  <c r="C115" i="1"/>
  <c r="E9" i="1"/>
  <c r="F9" i="1"/>
  <c r="E23" i="1"/>
  <c r="E54" i="1"/>
  <c r="F54" i="1"/>
  <c r="F23" i="1"/>
  <c r="F8" i="1" l="1"/>
  <c r="E8" i="1"/>
  <c r="E7" i="1"/>
</calcChain>
</file>

<file path=xl/sharedStrings.xml><?xml version="1.0" encoding="utf-8"?>
<sst xmlns="http://schemas.openxmlformats.org/spreadsheetml/2006/main" count="356" uniqueCount="219">
  <si>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</si>
  <si>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</si>
  <si>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</si>
  <si>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</si>
  <si>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</si>
  <si>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</si>
  <si>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</si>
  <si>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</si>
  <si>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</si>
  <si>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</si>
  <si>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</si>
  <si>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</si>
  <si>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</si>
  <si>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</si>
  <si>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</si>
  <si>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</si>
  <si>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</si>
  <si>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</si>
  <si>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</si>
  <si>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</si>
  <si>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</si>
  <si>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</si>
  <si>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</si>
  <si>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</si>
  <si>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</si>
  <si>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</si>
  <si>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</si>
  <si>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</si>
  <si>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</si>
  <si>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</si>
  <si>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</si>
  <si>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</si>
  <si>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</si>
  <si>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</si>
  <si>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</si>
  <si>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</si>
  <si>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</si>
  <si>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</si>
  <si>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</si>
  <si>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</si>
  <si>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</si>
  <si>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</si>
  <si>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</si>
  <si>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</si>
  <si>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</si>
  <si>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</si>
  <si>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</si>
  <si>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</si>
  <si>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</si>
  <si>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</si>
  <si>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</si>
  <si>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</si>
  <si>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</si>
  <si>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</si>
  <si>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</si>
  <si>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</si>
  <si>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</si>
  <si>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</si>
  <si>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</si>
  <si>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</si>
  <si>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</si>
  <si>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</si>
  <si>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</si>
  <si>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</si>
  <si>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</si>
  <si>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</si>
  <si>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</si>
  <si>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</si>
  <si>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</si>
  <si>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</si>
  <si>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</si>
  <si>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</si>
  <si>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</si>
  <si>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</si>
  <si>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</si>
  <si>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</si>
  <si>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</si>
  <si>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</si>
  <si>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</si>
  <si>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</si>
  <si>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</si>
  <si>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</si>
  <si>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</si>
  <si>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</si>
  <si>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</si>
  <si>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</si>
  <si>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</si>
  <si>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</si>
  <si>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</si>
  <si>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</si>
  <si>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</si>
  <si>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</si>
  <si>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</si>
  <si>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</si>
  <si>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</si>
  <si>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</si>
  <si>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</si>
  <si>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</si>
  <si>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</si>
  <si>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</si>
  <si>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</si>
  <si>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</si>
  <si>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</si>
  <si>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</si>
  <si>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</si>
  <si>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</si>
  <si>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</si>
  <si>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</si>
  <si>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</si>
  <si>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</si>
  <si>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</si>
  <si>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</si>
  <si>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</si>
  <si>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</si>
  <si>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</si>
  <si>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</si>
  <si>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</si>
  <si>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</si>
  <si>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</si>
  <si>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</si>
  <si>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</si>
  <si>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</si>
  <si>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</si>
  <si>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</si>
  <si>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</si>
  <si>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</si>
  <si>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</si>
  <si>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</si>
  <si>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</si>
  <si>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</si>
  <si>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</si>
  <si>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</si>
  <si>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</si>
  <si>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</si>
  <si>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</si>
  <si>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</si>
  <si>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</si>
  <si>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</si>
  <si>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</si>
  <si>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</si>
  <si>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</si>
  <si>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</si>
  <si>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</si>
  <si>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</si>
  <si>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</si>
  <si>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</si>
  <si>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</si>
  <si>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</si>
  <si>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</si>
  <si>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</si>
  <si>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</si>
  <si>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</si>
  <si>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</si>
  <si>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</si>
  <si>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</si>
  <si>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</si>
  <si>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</si>
  <si>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</si>
  <si>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</si>
  <si>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</si>
  <si>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</si>
  <si>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</si>
  <si>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</si>
  <si>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</si>
  <si>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</si>
  <si>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</si>
  <si>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</si>
  <si>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</si>
  <si>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</si>
  <si>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</si>
  <si>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</si>
  <si>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</si>
  <si>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</si>
  <si>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</si>
  <si>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</si>
  <si>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</si>
  <si>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</si>
  <si>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</si>
  <si>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</si>
  <si>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</si>
  <si>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</si>
  <si>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</si>
  <si>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</si>
  <si>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</si>
  <si>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</si>
  <si>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</si>
  <si>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</si>
  <si>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</si>
  <si>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</si>
  <si>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</si>
  <si>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</si>
  <si>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</si>
  <si>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</si>
  <si>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</si>
  <si>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</si>
  <si>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</si>
  <si>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</si>
  <si>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</si>
  <si>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</si>
  <si>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</si>
  <si>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</si>
  <si>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</si>
  <si>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</si>
  <si>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</si>
  <si>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</si>
  <si>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</si>
  <si>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</si>
  <si>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</si>
  <si>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</si>
  <si>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</si>
  <si>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</si>
  <si>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06</t>
  </si>
  <si>
    <t>0605</t>
  </si>
  <si>
    <t>Охрана окружающей среды</t>
  </si>
  <si>
    <t xml:space="preserve">Другие вопросы в области охраны окружающей среды 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</si>
  <si>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</si>
  <si>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</si>
  <si>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Сведения об исполнении бюджета Северо-Енисейского района  
на 01.12.2019 года</t>
  </si>
  <si>
    <t>Исполнитель: Хурсанова Татьяна Владимировна 8 (39160) 21-1-61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</si>
</sst>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5"/>
  <sheetViews>
    <sheetView tabSelected="1" workbookViewId="0">
      <selection activeCell="D121" sqref="D121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8" t="s">
        <v>217</v>
      </c>
      <c r="B2" s="69"/>
      <c r="C2" s="69"/>
      <c r="D2" s="69"/>
      <c r="E2" s="69"/>
      <c r="F2" s="69"/>
    </row>
    <row r="3" spans="1:14" ht="25.15" customHeight="1" x14ac:dyDescent="0.25">
      <c r="A3" s="69"/>
      <c r="B3" s="69"/>
      <c r="C3" s="69"/>
      <c r="D3" s="69"/>
      <c r="E3" s="69"/>
      <c r="F3" s="69"/>
    </row>
    <row r="4" spans="1:14" ht="20.25" x14ac:dyDescent="0.3">
      <c r="B4" s="2"/>
      <c r="C4" s="3"/>
      <c r="D4" s="3"/>
      <c r="E4" s="73" t="s">
        <v>35</v>
      </c>
      <c r="F4" s="73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2028623.46</v>
      </c>
      <c r="D7" s="22">
        <f>D9+D23+D45</f>
        <v>1626734.69</v>
      </c>
      <c r="E7" s="22">
        <f t="shared" ref="E7:E24" si="0">C7-D7</f>
        <v>401888.77</v>
      </c>
      <c r="F7" s="22">
        <f>D7*100/C7</f>
        <v>80.189089896456196</v>
      </c>
    </row>
    <row r="8" spans="1:14" x14ac:dyDescent="0.25">
      <c r="A8" s="27" t="s">
        <v>164</v>
      </c>
      <c r="B8" s="10" t="s">
        <v>135</v>
      </c>
      <c r="C8" s="22">
        <f>C9+C23</f>
        <v>1182366.0599999998</v>
      </c>
      <c r="D8" s="22">
        <f>D9+D23</f>
        <v>977243.99</v>
      </c>
      <c r="E8" s="22">
        <f t="shared" si="0"/>
        <v>205122.06999999983</v>
      </c>
      <c r="F8" s="22">
        <f>D8*100/C8</f>
        <v>82.651559703938062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1071468.3999999999</v>
      </c>
      <c r="D9" s="22">
        <f>D10+D11+D12+D13+D14+D15+D19</f>
        <v>880993.3</v>
      </c>
      <c r="E9" s="22">
        <f t="shared" ref="E9" si="1">E10+E11+E12+E13+E14+E15+E19</f>
        <v>190475.09999999998</v>
      </c>
      <c r="F9" s="22">
        <f t="shared" ref="F9:F23" si="2">D9*100/C9</f>
        <v>82.222984830910562</v>
      </c>
      <c r="H9" s="4"/>
    </row>
    <row r="10" spans="1:14" x14ac:dyDescent="0.25">
      <c r="A10" s="27" t="s">
        <v>162</v>
      </c>
      <c r="B10" s="16" t="s">
        <v>28</v>
      </c>
      <c r="C10" s="24">
        <v>481057.8</v>
      </c>
      <c r="D10" s="22">
        <v>378216</v>
      </c>
      <c r="E10" s="22">
        <f t="shared" si="0"/>
        <v>102841.79999999999</v>
      </c>
      <c r="F10" s="22">
        <f t="shared" si="2"/>
        <v>78.621737346323044</v>
      </c>
    </row>
    <row r="11" spans="1:14" x14ac:dyDescent="0.25">
      <c r="A11" s="27" t="s">
        <v>163</v>
      </c>
      <c r="B11" s="16" t="s">
        <v>27</v>
      </c>
      <c r="C11" s="22">
        <v>573347.19999999995</v>
      </c>
      <c r="D11" s="22">
        <v>488051.1</v>
      </c>
      <c r="E11" s="22">
        <f t="shared" si="0"/>
        <v>85296.099999999977</v>
      </c>
      <c r="F11" s="22">
        <f t="shared" si="2"/>
        <v>85.123133068409516</v>
      </c>
    </row>
    <row r="12" spans="1:14" ht="25.5" x14ac:dyDescent="0.25">
      <c r="A12" s="27" t="s">
        <v>166</v>
      </c>
      <c r="B12" s="16" t="s">
        <v>26</v>
      </c>
      <c r="C12" s="22">
        <v>1473.4</v>
      </c>
      <c r="D12" s="22">
        <v>1348</v>
      </c>
      <c r="E12" s="22">
        <f t="shared" si="0"/>
        <v>125.40000000000009</v>
      </c>
      <c r="F12" s="22">
        <f t="shared" si="2"/>
        <v>91.489072892629281</v>
      </c>
    </row>
    <row r="13" spans="1:14" x14ac:dyDescent="0.25">
      <c r="A13" s="27" t="s">
        <v>167</v>
      </c>
      <c r="B13" s="16" t="s">
        <v>168</v>
      </c>
      <c r="C13" s="24">
        <v>10914.4</v>
      </c>
      <c r="D13" s="22">
        <v>9332.9</v>
      </c>
      <c r="E13" s="22">
        <f t="shared" si="0"/>
        <v>1581.5</v>
      </c>
      <c r="F13" s="22">
        <f t="shared" si="2"/>
        <v>85.509968482005434</v>
      </c>
    </row>
    <row r="14" spans="1:14" x14ac:dyDescent="0.25">
      <c r="A14" s="27" t="s">
        <v>169</v>
      </c>
      <c r="B14" s="16" t="s">
        <v>25</v>
      </c>
      <c r="C14" s="22">
        <v>770</v>
      </c>
      <c r="D14" s="22">
        <v>636.79999999999995</v>
      </c>
      <c r="E14" s="22">
        <f t="shared" si="0"/>
        <v>133.20000000000005</v>
      </c>
      <c r="F14" s="22">
        <f t="shared" si="2"/>
        <v>82.701298701298697</v>
      </c>
    </row>
    <row r="15" spans="1:14" x14ac:dyDescent="0.25">
      <c r="A15" s="27" t="s">
        <v>170</v>
      </c>
      <c r="B15" s="16" t="s">
        <v>113</v>
      </c>
      <c r="C15" s="22">
        <f>C17+C18</f>
        <v>2180</v>
      </c>
      <c r="D15" s="22">
        <f>D17+D18</f>
        <v>1966.1</v>
      </c>
      <c r="E15" s="22">
        <f t="shared" ref="E15" si="3">E17+E18</f>
        <v>213.89999999999998</v>
      </c>
      <c r="F15" s="22">
        <f t="shared" si="2"/>
        <v>90.188073394495419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1860</v>
      </c>
      <c r="D17" s="32">
        <v>1704</v>
      </c>
      <c r="E17" s="32">
        <f t="shared" si="0"/>
        <v>156</v>
      </c>
      <c r="F17" s="32">
        <f t="shared" si="2"/>
        <v>91.612903225806448</v>
      </c>
    </row>
    <row r="18" spans="1:14" ht="48" x14ac:dyDescent="0.25">
      <c r="A18" s="27" t="s">
        <v>172</v>
      </c>
      <c r="B18" s="34" t="s">
        <v>112</v>
      </c>
      <c r="C18" s="32">
        <v>320</v>
      </c>
      <c r="D18" s="32">
        <v>262.10000000000002</v>
      </c>
      <c r="E18" s="32">
        <f t="shared" si="0"/>
        <v>57.899999999999977</v>
      </c>
      <c r="F18" s="32">
        <f t="shared" si="2"/>
        <v>81.906250000000014</v>
      </c>
    </row>
    <row r="19" spans="1:14" x14ac:dyDescent="0.25">
      <c r="A19" s="27" t="s">
        <v>173</v>
      </c>
      <c r="B19" s="16" t="s">
        <v>114</v>
      </c>
      <c r="C19" s="24">
        <f>C21+C22</f>
        <v>1725.6</v>
      </c>
      <c r="D19" s="24">
        <f>D21+D22</f>
        <v>1442.3999999999999</v>
      </c>
      <c r="E19" s="24">
        <f t="shared" ref="E19" si="4">E21+E22</f>
        <v>283.19999999999993</v>
      </c>
      <c r="F19" s="22">
        <f>D19*100/C19</f>
        <v>83.588317107093189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1224.8</v>
      </c>
      <c r="E21" s="32">
        <f t="shared" ref="E21:E22" si="5">C21-D21</f>
        <v>276.79999999999995</v>
      </c>
      <c r="F21" s="32">
        <f t="shared" ref="F21:F22" si="6">D21*100/C21</f>
        <v>81.566329248801281</v>
      </c>
    </row>
    <row r="22" spans="1:14" ht="60" x14ac:dyDescent="0.25">
      <c r="A22" s="27" t="s">
        <v>175</v>
      </c>
      <c r="B22" s="33" t="s">
        <v>116</v>
      </c>
      <c r="C22" s="41">
        <v>224</v>
      </c>
      <c r="D22" s="32">
        <v>217.6</v>
      </c>
      <c r="E22" s="32">
        <f t="shared" si="5"/>
        <v>6.4000000000000057</v>
      </c>
      <c r="F22" s="32">
        <f t="shared" si="6"/>
        <v>97.142857142857139</v>
      </c>
    </row>
    <row r="23" spans="1:14" ht="18.75" customHeight="1" x14ac:dyDescent="0.25">
      <c r="A23" s="26"/>
      <c r="B23" s="16" t="s">
        <v>24</v>
      </c>
      <c r="C23" s="22">
        <f>C24+C31+C32+C37+C42+C43+C44</f>
        <v>110897.65999999999</v>
      </c>
      <c r="D23" s="22">
        <f>D31+D32+D37+D42+D43+D44+D24</f>
        <v>96250.69</v>
      </c>
      <c r="E23" s="22">
        <f>E24+E31+E32+E37+E42+E43+E44</f>
        <v>14646.969999999998</v>
      </c>
      <c r="F23" s="22">
        <f t="shared" si="2"/>
        <v>86.792354320190356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64990.329999999994</v>
      </c>
      <c r="D24" s="24">
        <f>D26+D27+D28+D29+D30</f>
        <v>54664.799999999996</v>
      </c>
      <c r="E24" s="22">
        <f t="shared" si="0"/>
        <v>10325.529999999999</v>
      </c>
      <c r="F24" s="22">
        <f>D24*100/C24</f>
        <v>84.112205615820088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29100</v>
      </c>
      <c r="D26" s="32">
        <v>22804</v>
      </c>
      <c r="E26" s="32">
        <f t="shared" ref="E26:E32" si="7">C26-D26</f>
        <v>6296</v>
      </c>
      <c r="F26" s="32">
        <f>D26*100/C26</f>
        <v>78.364261168384886</v>
      </c>
      <c r="N26" s="45"/>
    </row>
    <row r="27" spans="1:14" ht="48" x14ac:dyDescent="0.25">
      <c r="A27" s="26" t="s">
        <v>181</v>
      </c>
      <c r="B27" s="33" t="s">
        <v>109</v>
      </c>
      <c r="C27" s="41">
        <v>11380</v>
      </c>
      <c r="D27" s="32">
        <v>9912.1</v>
      </c>
      <c r="E27" s="32">
        <f t="shared" si="7"/>
        <v>1467.8999999999996</v>
      </c>
      <c r="F27" s="32">
        <f t="shared" ref="F27:F28" si="8">D27*100/C27</f>
        <v>87.101054481546569</v>
      </c>
    </row>
    <row r="28" spans="1:14" ht="36" x14ac:dyDescent="0.25">
      <c r="A28" s="26" t="s">
        <v>182</v>
      </c>
      <c r="B28" s="34" t="s">
        <v>117</v>
      </c>
      <c r="C28" s="41">
        <v>24180.23</v>
      </c>
      <c r="D28" s="32">
        <v>21678.799999999999</v>
      </c>
      <c r="E28" s="32">
        <f t="shared" si="7"/>
        <v>2501.4300000000003</v>
      </c>
      <c r="F28" s="32">
        <f t="shared" si="8"/>
        <v>89.655061180145935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321</v>
      </c>
      <c r="D30" s="32">
        <v>260.8</v>
      </c>
      <c r="E30" s="32">
        <f>C30-D30</f>
        <v>60.199999999999989</v>
      </c>
      <c r="F30" s="32">
        <f>D30*100/C30</f>
        <v>81.246105919003114</v>
      </c>
      <c r="M30" s="46"/>
    </row>
    <row r="31" spans="1:14" ht="19.5" customHeight="1" x14ac:dyDescent="0.25">
      <c r="A31" s="27" t="s">
        <v>177</v>
      </c>
      <c r="B31" s="16" t="s">
        <v>22</v>
      </c>
      <c r="C31" s="24">
        <v>6350</v>
      </c>
      <c r="D31" s="22">
        <v>4826.3999999999996</v>
      </c>
      <c r="E31" s="22">
        <f t="shared" si="7"/>
        <v>1523.6000000000004</v>
      </c>
      <c r="F31" s="22">
        <f>D31*100/C31</f>
        <v>76.006299212598421</v>
      </c>
    </row>
    <row r="32" spans="1:14" ht="25.5" x14ac:dyDescent="0.25">
      <c r="A32" s="27" t="s">
        <v>178</v>
      </c>
      <c r="B32" s="16" t="s">
        <v>36</v>
      </c>
      <c r="C32" s="24">
        <f>C34+C35+C36</f>
        <v>6241.53</v>
      </c>
      <c r="D32" s="24">
        <f>D34+D35+D36</f>
        <v>5094.0900000000011</v>
      </c>
      <c r="E32" s="22">
        <f t="shared" si="7"/>
        <v>1147.4399999999987</v>
      </c>
      <c r="F32" s="22">
        <f>D32*100/C32</f>
        <v>81.616046065628154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5788.4</v>
      </c>
      <c r="D34" s="32">
        <v>4547.6000000000004</v>
      </c>
      <c r="E34" s="32">
        <f>C34-D34</f>
        <v>1240.7999999999993</v>
      </c>
      <c r="F34" s="32">
        <f>D34*100/C34</f>
        <v>78.564024600926004</v>
      </c>
    </row>
    <row r="35" spans="1:14" ht="24" x14ac:dyDescent="0.25">
      <c r="A35" s="29" t="s">
        <v>193</v>
      </c>
      <c r="B35" s="34" t="s">
        <v>194</v>
      </c>
      <c r="C35" s="41">
        <v>68.930000000000007</v>
      </c>
      <c r="D35" s="32">
        <v>45.89</v>
      </c>
      <c r="E35" s="32">
        <f>C35-D35</f>
        <v>23.040000000000006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384.2</v>
      </c>
      <c r="D36" s="32">
        <v>500.6</v>
      </c>
      <c r="E36" s="32">
        <f>C36-D36</f>
        <v>-116.40000000000003</v>
      </c>
      <c r="F36" s="32">
        <f>D36*100/C36</f>
        <v>130.29672045809474</v>
      </c>
    </row>
    <row r="37" spans="1:14" x14ac:dyDescent="0.25">
      <c r="A37" s="27" t="s">
        <v>180</v>
      </c>
      <c r="B37" s="16" t="s">
        <v>21</v>
      </c>
      <c r="C37" s="22">
        <f>C41+C39+C40</f>
        <v>29750</v>
      </c>
      <c r="D37" s="22">
        <f>D41+D39+D40</f>
        <v>27434.2</v>
      </c>
      <c r="E37" s="22">
        <f>E41+E39</f>
        <v>2315.8000000000006</v>
      </c>
      <c r="F37" s="22">
        <f>D37*100/C37</f>
        <v>92.215798319327732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28200</v>
      </c>
      <c r="D39" s="14">
        <v>25861.8</v>
      </c>
      <c r="E39" s="14">
        <f>C39-D39</f>
        <v>2338.2000000000007</v>
      </c>
      <c r="F39" s="14">
        <f>D39/C39*100</f>
        <v>91.708510638297867</v>
      </c>
    </row>
    <row r="40" spans="1:14" ht="25.5" x14ac:dyDescent="0.25">
      <c r="A40" s="26" t="s">
        <v>146</v>
      </c>
      <c r="B40" s="17" t="s">
        <v>147</v>
      </c>
      <c r="C40" s="14">
        <v>0</v>
      </c>
      <c r="D40" s="14">
        <v>0</v>
      </c>
      <c r="E40" s="14">
        <f>C40-D40</f>
        <v>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1550</v>
      </c>
      <c r="D41" s="14">
        <v>1572.4</v>
      </c>
      <c r="E41" s="14">
        <f t="shared" ref="E41:E44" si="9">C41-D41</f>
        <v>-22.400000000000091</v>
      </c>
      <c r="F41" s="14">
        <f>D41*100/C41</f>
        <v>101.44516129032257</v>
      </c>
    </row>
    <row r="42" spans="1:14" x14ac:dyDescent="0.25">
      <c r="A42" s="27" t="s">
        <v>179</v>
      </c>
      <c r="B42" s="36" t="s">
        <v>20</v>
      </c>
      <c r="C42" s="22">
        <v>43.1</v>
      </c>
      <c r="D42" s="22">
        <v>38.799999999999997</v>
      </c>
      <c r="E42" s="22">
        <f t="shared" si="9"/>
        <v>4.3000000000000043</v>
      </c>
      <c r="F42" s="22">
        <f>D42*100/C42</f>
        <v>90.023201856148475</v>
      </c>
    </row>
    <row r="43" spans="1:14" x14ac:dyDescent="0.25">
      <c r="A43" s="27" t="s">
        <v>185</v>
      </c>
      <c r="B43" s="16" t="s">
        <v>19</v>
      </c>
      <c r="C43" s="22">
        <v>3522.7</v>
      </c>
      <c r="D43" s="22">
        <v>4190.3</v>
      </c>
      <c r="E43" s="22">
        <f t="shared" si="9"/>
        <v>-667.60000000000036</v>
      </c>
      <c r="F43" s="22">
        <f>D43*100/C43</f>
        <v>118.95137252675505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2.1</v>
      </c>
      <c r="E44" s="22">
        <f t="shared" si="9"/>
        <v>-2.1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846257.4</v>
      </c>
      <c r="D45" s="22">
        <f>D47+D48+D49+D53+D52+D50+D51</f>
        <v>649490.69999999995</v>
      </c>
      <c r="E45" s="22">
        <f>E47+E48+E49+E53+E52+E50+E51</f>
        <v>196766.7</v>
      </c>
      <c r="F45" s="22">
        <f t="shared" ref="F45" si="10">D45*100/C45</f>
        <v>76.748599185070631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442118.2</v>
      </c>
      <c r="D47" s="14">
        <v>292532.3</v>
      </c>
      <c r="E47" s="14">
        <f t="shared" ref="E47:E86" si="11">C47-D47</f>
        <v>149585.90000000002</v>
      </c>
      <c r="F47" s="14">
        <f>D47*100/C47</f>
        <v>66.166084092444052</v>
      </c>
      <c r="N47" s="45"/>
    </row>
    <row r="48" spans="1:14" x14ac:dyDescent="0.25">
      <c r="A48" s="26" t="s">
        <v>132</v>
      </c>
      <c r="B48" s="17" t="s">
        <v>123</v>
      </c>
      <c r="C48" s="14">
        <v>399156.2</v>
      </c>
      <c r="D48" s="14">
        <v>351975.4</v>
      </c>
      <c r="E48" s="14">
        <f t="shared" si="11"/>
        <v>47180.799999999988</v>
      </c>
      <c r="F48" s="14">
        <f t="shared" ref="F48:F52" si="12">D48*100/C48</f>
        <v>88.179865426116393</v>
      </c>
    </row>
    <row r="49" spans="1:13" x14ac:dyDescent="0.25">
      <c r="A49" s="26" t="s">
        <v>151</v>
      </c>
      <c r="B49" s="17" t="s">
        <v>152</v>
      </c>
      <c r="C49" s="14">
        <v>7902.6</v>
      </c>
      <c r="D49" s="14">
        <v>7902.6</v>
      </c>
      <c r="E49" s="14">
        <f t="shared" si="11"/>
        <v>0</v>
      </c>
      <c r="F49" s="14">
        <f t="shared" si="12"/>
        <v>100</v>
      </c>
    </row>
    <row r="50" spans="1:13" ht="16.5" customHeight="1" x14ac:dyDescent="0.25">
      <c r="A50" s="26" t="s">
        <v>187</v>
      </c>
      <c r="B50" s="17" t="s">
        <v>189</v>
      </c>
      <c r="C50" s="14">
        <v>0</v>
      </c>
      <c r="D50" s="14">
        <v>0</v>
      </c>
      <c r="E50" s="14">
        <f t="shared" si="11"/>
        <v>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0</v>
      </c>
      <c r="D51" s="14">
        <v>0</v>
      </c>
      <c r="E51" s="14">
        <f t="shared" si="11"/>
        <v>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126.9</v>
      </c>
      <c r="D52" s="14">
        <v>126.9</v>
      </c>
      <c r="E52" s="14">
        <f t="shared" si="11"/>
        <v>0</v>
      </c>
      <c r="F52" s="14">
        <f t="shared" si="12"/>
        <v>100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1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C55+C68+C73+C79+C87+C65+C94+C98+C105+C110+C114+C85</f>
        <v>2154462.1</v>
      </c>
      <c r="D54" s="22">
        <f>D55+D68+D73+D79+D87+D65+D94+D98+D105+D110+D114+D85</f>
        <v>1528343.3000000003</v>
      </c>
      <c r="E54" s="22">
        <f t="shared" si="11"/>
        <v>626118.79999999981</v>
      </c>
      <c r="F54" s="22">
        <f t="shared" ref="F54:F91" si="13">D54*100/C54</f>
        <v>70.938509431193992</v>
      </c>
      <c r="G54" s="4"/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C57+C58+C59+C61+C63+C64+C60+C62</f>
        <v>247418.8</v>
      </c>
      <c r="D55" s="22">
        <f>SUM(D57:D64)</f>
        <v>199073.5</v>
      </c>
      <c r="E55" s="22">
        <f t="shared" si="11"/>
        <v>48345.299999999988</v>
      </c>
      <c r="F55" s="22">
        <f t="shared" si="13"/>
        <v>80.460134799780775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13065.5</v>
      </c>
      <c r="D57" s="14">
        <v>10704.7</v>
      </c>
      <c r="E57" s="14">
        <f t="shared" si="11"/>
        <v>2360.7999999999993</v>
      </c>
      <c r="F57" s="14">
        <f t="shared" si="13"/>
        <v>81.931039761203166</v>
      </c>
    </row>
    <row r="58" spans="1:13" ht="38.25" x14ac:dyDescent="0.25">
      <c r="A58" s="26" t="s">
        <v>41</v>
      </c>
      <c r="B58" s="13" t="s">
        <v>49</v>
      </c>
      <c r="C58" s="23">
        <v>5303.5</v>
      </c>
      <c r="D58" s="14">
        <v>3842.3</v>
      </c>
      <c r="E58" s="14">
        <f t="shared" si="11"/>
        <v>1461.1999999999998</v>
      </c>
      <c r="F58" s="14">
        <f t="shared" si="13"/>
        <v>72.448383143207309</v>
      </c>
      <c r="M58" s="46"/>
    </row>
    <row r="59" spans="1:13" ht="38.25" x14ac:dyDescent="0.25">
      <c r="A59" s="26" t="s">
        <v>42</v>
      </c>
      <c r="B59" s="13" t="s">
        <v>50</v>
      </c>
      <c r="C59" s="23">
        <v>179499.6</v>
      </c>
      <c r="D59" s="14">
        <v>145514.79999999999</v>
      </c>
      <c r="E59" s="14">
        <f t="shared" si="11"/>
        <v>33984.800000000017</v>
      </c>
      <c r="F59" s="14">
        <f t="shared" si="13"/>
        <v>81.06692159759686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1"/>
        <v>0</v>
      </c>
      <c r="F60" s="14">
        <f t="shared" si="13"/>
        <v>100</v>
      </c>
    </row>
    <row r="61" spans="1:13" x14ac:dyDescent="0.25">
      <c r="A61" s="26" t="s">
        <v>43</v>
      </c>
      <c r="B61" s="13" t="s">
        <v>51</v>
      </c>
      <c r="C61" s="23">
        <v>29891.5</v>
      </c>
      <c r="D61" s="14">
        <v>26572.6</v>
      </c>
      <c r="E61" s="14">
        <f t="shared" si="11"/>
        <v>3318.9000000000015</v>
      </c>
      <c r="F61" s="14">
        <f t="shared" si="13"/>
        <v>88.896843584296533</v>
      </c>
    </row>
    <row r="62" spans="1:13" x14ac:dyDescent="0.25">
      <c r="A62" s="26" t="s">
        <v>209</v>
      </c>
      <c r="B62" s="13" t="s">
        <v>210</v>
      </c>
      <c r="C62" s="23">
        <v>770.8</v>
      </c>
      <c r="D62" s="14">
        <v>770.8</v>
      </c>
      <c r="E62" s="14">
        <f t="shared" si="11"/>
        <v>0</v>
      </c>
      <c r="F62" s="14">
        <f t="shared" si="13"/>
        <v>100</v>
      </c>
    </row>
    <row r="63" spans="1:13" x14ac:dyDescent="0.25">
      <c r="A63" s="26" t="s">
        <v>44</v>
      </c>
      <c r="B63" s="13" t="s">
        <v>52</v>
      </c>
      <c r="C63" s="23">
        <v>5000</v>
      </c>
      <c r="D63" s="14">
        <v>0</v>
      </c>
      <c r="E63" s="14">
        <f t="shared" si="11"/>
        <v>5000</v>
      </c>
      <c r="F63" s="14">
        <v>0</v>
      </c>
    </row>
    <row r="64" spans="1:13" x14ac:dyDescent="0.25">
      <c r="A64" s="26" t="s">
        <v>45</v>
      </c>
      <c r="B64" s="13" t="s">
        <v>53</v>
      </c>
      <c r="C64" s="23">
        <v>13879.3</v>
      </c>
      <c r="D64" s="14">
        <v>11659.7</v>
      </c>
      <c r="E64" s="14">
        <f t="shared" si="11"/>
        <v>2219.5999999999985</v>
      </c>
      <c r="F64" s="14">
        <f t="shared" si="13"/>
        <v>84.007839012053921</v>
      </c>
    </row>
    <row r="65" spans="1:11" x14ac:dyDescent="0.25">
      <c r="A65" s="27" t="s">
        <v>46</v>
      </c>
      <c r="B65" s="16" t="s">
        <v>14</v>
      </c>
      <c r="C65" s="24">
        <f>C67</f>
        <v>542.4</v>
      </c>
      <c r="D65" s="22">
        <f>D67</f>
        <v>419.8</v>
      </c>
      <c r="E65" s="22">
        <f t="shared" si="11"/>
        <v>122.59999999999997</v>
      </c>
      <c r="F65" s="22">
        <f t="shared" si="13"/>
        <v>77.396755162241888</v>
      </c>
    </row>
    <row r="66" spans="1:11" x14ac:dyDescent="0.25">
      <c r="A66" s="26"/>
      <c r="B66" s="13" t="s">
        <v>6</v>
      </c>
      <c r="C66" s="24"/>
      <c r="D66" s="22"/>
      <c r="E66" s="14"/>
      <c r="F66" s="14"/>
    </row>
    <row r="67" spans="1:11" x14ac:dyDescent="0.25">
      <c r="A67" s="26" t="s">
        <v>47</v>
      </c>
      <c r="B67" s="13" t="s">
        <v>54</v>
      </c>
      <c r="C67" s="23">
        <v>542.4</v>
      </c>
      <c r="D67" s="14">
        <v>419.8</v>
      </c>
      <c r="E67" s="14">
        <f t="shared" si="11"/>
        <v>122.59999999999997</v>
      </c>
      <c r="F67" s="14">
        <f t="shared" si="13"/>
        <v>77.396755162241888</v>
      </c>
    </row>
    <row r="68" spans="1:11" x14ac:dyDescent="0.25">
      <c r="A68" s="27" t="s">
        <v>55</v>
      </c>
      <c r="B68" s="16" t="s">
        <v>13</v>
      </c>
      <c r="C68" s="24">
        <f>C70+C71+C72</f>
        <v>29967.100000000002</v>
      </c>
      <c r="D68" s="24">
        <f>D70+D71+D72</f>
        <v>23400.7</v>
      </c>
      <c r="E68" s="22">
        <f t="shared" si="11"/>
        <v>6566.4000000000015</v>
      </c>
      <c r="F68" s="22">
        <f t="shared" si="13"/>
        <v>78.087969806888211</v>
      </c>
    </row>
    <row r="69" spans="1:11" x14ac:dyDescent="0.25">
      <c r="A69" s="26"/>
      <c r="B69" s="20" t="s">
        <v>6</v>
      </c>
      <c r="C69" s="14"/>
      <c r="D69" s="14"/>
      <c r="E69" s="14"/>
      <c r="F69" s="14"/>
    </row>
    <row r="70" spans="1:11" ht="25.5" x14ac:dyDescent="0.25">
      <c r="A70" s="26" t="s">
        <v>56</v>
      </c>
      <c r="B70" s="13" t="s">
        <v>58</v>
      </c>
      <c r="C70" s="23">
        <v>28200.9</v>
      </c>
      <c r="D70" s="14">
        <v>22004.9</v>
      </c>
      <c r="E70" s="14">
        <f t="shared" si="11"/>
        <v>6196</v>
      </c>
      <c r="F70" s="14">
        <f t="shared" si="13"/>
        <v>78.029069994220038</v>
      </c>
    </row>
    <row r="71" spans="1:11" x14ac:dyDescent="0.25">
      <c r="A71" s="26" t="s">
        <v>57</v>
      </c>
      <c r="B71" s="13" t="s">
        <v>59</v>
      </c>
      <c r="C71" s="14">
        <v>1173.9000000000001</v>
      </c>
      <c r="D71" s="14">
        <v>994.7</v>
      </c>
      <c r="E71" s="14">
        <f t="shared" si="11"/>
        <v>179.20000000000005</v>
      </c>
      <c r="F71" s="14">
        <f t="shared" si="13"/>
        <v>84.734645199761474</v>
      </c>
    </row>
    <row r="72" spans="1:11" ht="33.75" customHeight="1" x14ac:dyDescent="0.25">
      <c r="A72" s="26" t="s">
        <v>198</v>
      </c>
      <c r="B72" s="13" t="s">
        <v>199</v>
      </c>
      <c r="C72" s="14">
        <v>592.29999999999995</v>
      </c>
      <c r="D72" s="14">
        <v>401.1</v>
      </c>
      <c r="E72" s="14">
        <f t="shared" si="11"/>
        <v>191.19999999999993</v>
      </c>
      <c r="F72" s="14">
        <f t="shared" si="13"/>
        <v>67.719061286510225</v>
      </c>
    </row>
    <row r="73" spans="1:11" x14ac:dyDescent="0.25">
      <c r="A73" s="27" t="s">
        <v>60</v>
      </c>
      <c r="B73" s="16" t="s">
        <v>12</v>
      </c>
      <c r="C73" s="22">
        <f>+C76+C77+C78+C75</f>
        <v>163129.20000000001</v>
      </c>
      <c r="D73" s="22">
        <f>+D76+D77+D78+D75</f>
        <v>136776.20000000001</v>
      </c>
      <c r="E73" s="22">
        <f t="shared" si="11"/>
        <v>26353</v>
      </c>
      <c r="F73" s="22">
        <f t="shared" si="13"/>
        <v>83.845320151144008</v>
      </c>
    </row>
    <row r="74" spans="1:11" x14ac:dyDescent="0.25">
      <c r="A74" s="26"/>
      <c r="B74" s="20" t="s">
        <v>6</v>
      </c>
      <c r="C74" s="14"/>
      <c r="D74" s="22"/>
      <c r="E74" s="14"/>
      <c r="F74" s="14"/>
    </row>
    <row r="75" spans="1:11" x14ac:dyDescent="0.25">
      <c r="A75" s="26" t="s">
        <v>61</v>
      </c>
      <c r="B75" s="20" t="s">
        <v>71</v>
      </c>
      <c r="C75" s="14">
        <v>900</v>
      </c>
      <c r="D75" s="14">
        <v>0</v>
      </c>
      <c r="E75" s="14">
        <f t="shared" si="11"/>
        <v>900</v>
      </c>
      <c r="F75" s="14">
        <f t="shared" si="13"/>
        <v>0</v>
      </c>
    </row>
    <row r="76" spans="1:11" x14ac:dyDescent="0.25">
      <c r="A76" s="26" t="s">
        <v>62</v>
      </c>
      <c r="B76" s="13" t="s">
        <v>72</v>
      </c>
      <c r="C76" s="23">
        <v>23902.2</v>
      </c>
      <c r="D76" s="14">
        <v>19544.599999999999</v>
      </c>
      <c r="E76" s="14">
        <f t="shared" si="11"/>
        <v>4357.6000000000022</v>
      </c>
      <c r="F76" s="14">
        <f t="shared" si="13"/>
        <v>81.76904218021771</v>
      </c>
    </row>
    <row r="77" spans="1:11" x14ac:dyDescent="0.25">
      <c r="A77" s="26" t="s">
        <v>63</v>
      </c>
      <c r="B77" s="13" t="s">
        <v>73</v>
      </c>
      <c r="C77" s="23">
        <v>72118.3</v>
      </c>
      <c r="D77" s="14">
        <v>58116.800000000003</v>
      </c>
      <c r="E77" s="14">
        <f t="shared" si="11"/>
        <v>14001.5</v>
      </c>
      <c r="F77" s="14">
        <f t="shared" si="13"/>
        <v>80.585371535380062</v>
      </c>
    </row>
    <row r="78" spans="1:11" x14ac:dyDescent="0.25">
      <c r="A78" s="26" t="s">
        <v>64</v>
      </c>
      <c r="B78" s="13" t="s">
        <v>74</v>
      </c>
      <c r="C78" s="14">
        <v>66208.7</v>
      </c>
      <c r="D78" s="14">
        <v>59114.8</v>
      </c>
      <c r="E78" s="14">
        <f t="shared" si="11"/>
        <v>7093.8999999999942</v>
      </c>
      <c r="F78" s="14">
        <f t="shared" si="13"/>
        <v>89.285547065566917</v>
      </c>
    </row>
    <row r="79" spans="1:11" x14ac:dyDescent="0.25">
      <c r="A79" s="38" t="s">
        <v>65</v>
      </c>
      <c r="B79" s="39" t="s">
        <v>11</v>
      </c>
      <c r="C79" s="22">
        <f>C82+C83+C81+C84</f>
        <v>743210.6</v>
      </c>
      <c r="D79" s="22">
        <f>D82+D83+D81+D84</f>
        <v>377334.2</v>
      </c>
      <c r="E79" s="22">
        <f t="shared" si="11"/>
        <v>365876.39999999997</v>
      </c>
      <c r="F79" s="22">
        <f t="shared" si="13"/>
        <v>50.770831309456568</v>
      </c>
      <c r="G79" s="40"/>
      <c r="H79" s="40"/>
      <c r="I79" s="40"/>
      <c r="J79" s="40"/>
      <c r="K79" s="40"/>
    </row>
    <row r="80" spans="1:11" x14ac:dyDescent="0.25">
      <c r="A80" s="26"/>
      <c r="B80" s="20" t="s">
        <v>6</v>
      </c>
      <c r="C80" s="14"/>
      <c r="D80" s="14"/>
      <c r="E80" s="14"/>
      <c r="F80" s="14"/>
    </row>
    <row r="81" spans="1:13" x14ac:dyDescent="0.25">
      <c r="A81" s="26" t="s">
        <v>66</v>
      </c>
      <c r="B81" s="13" t="s">
        <v>75</v>
      </c>
      <c r="C81" s="14">
        <v>47927.1</v>
      </c>
      <c r="D81" s="14">
        <v>33492.5</v>
      </c>
      <c r="E81" s="14">
        <f t="shared" si="11"/>
        <v>14434.599999999999</v>
      </c>
      <c r="F81" s="14">
        <f t="shared" si="13"/>
        <v>69.882175220282477</v>
      </c>
    </row>
    <row r="82" spans="1:13" x14ac:dyDescent="0.25">
      <c r="A82" s="26" t="s">
        <v>67</v>
      </c>
      <c r="B82" s="13" t="s">
        <v>76</v>
      </c>
      <c r="C82" s="14">
        <v>627880</v>
      </c>
      <c r="D82" s="14">
        <v>294232.7</v>
      </c>
      <c r="E82" s="14">
        <f t="shared" si="11"/>
        <v>333647.3</v>
      </c>
      <c r="F82" s="14">
        <f t="shared" si="13"/>
        <v>46.861295151939864</v>
      </c>
      <c r="M82" s="46"/>
    </row>
    <row r="83" spans="1:13" x14ac:dyDescent="0.25">
      <c r="A83" s="26" t="s">
        <v>68</v>
      </c>
      <c r="B83" s="13" t="s">
        <v>77</v>
      </c>
      <c r="C83" s="14">
        <v>42724.6</v>
      </c>
      <c r="D83" s="14">
        <v>30137</v>
      </c>
      <c r="E83" s="14">
        <f t="shared" si="11"/>
        <v>12587.599999999999</v>
      </c>
      <c r="F83" s="14">
        <f t="shared" si="13"/>
        <v>70.537816620869478</v>
      </c>
    </row>
    <row r="84" spans="1:13" x14ac:dyDescent="0.25">
      <c r="A84" s="26" t="s">
        <v>69</v>
      </c>
      <c r="B84" s="13" t="s">
        <v>78</v>
      </c>
      <c r="C84" s="14">
        <v>24678.9</v>
      </c>
      <c r="D84" s="14">
        <v>19472</v>
      </c>
      <c r="E84" s="14">
        <f t="shared" si="11"/>
        <v>5206.9000000000015</v>
      </c>
      <c r="F84" s="14">
        <f t="shared" si="13"/>
        <v>78.901409706267287</v>
      </c>
    </row>
    <row r="85" spans="1:13" x14ac:dyDescent="0.25">
      <c r="A85" s="27" t="s">
        <v>211</v>
      </c>
      <c r="B85" s="66" t="s">
        <v>213</v>
      </c>
      <c r="C85" s="22">
        <v>455.3</v>
      </c>
      <c r="D85" s="22">
        <v>0</v>
      </c>
      <c r="E85" s="22">
        <f t="shared" si="11"/>
        <v>455.3</v>
      </c>
      <c r="F85" s="22">
        <f t="shared" si="13"/>
        <v>0</v>
      </c>
    </row>
    <row r="86" spans="1:13" x14ac:dyDescent="0.25">
      <c r="A86" s="26" t="s">
        <v>212</v>
      </c>
      <c r="B86" s="67" t="s">
        <v>214</v>
      </c>
      <c r="C86" s="14">
        <v>455.3</v>
      </c>
      <c r="D86" s="14">
        <v>2.8</v>
      </c>
      <c r="E86" s="14">
        <f t="shared" si="11"/>
        <v>452.5</v>
      </c>
      <c r="F86" s="14">
        <f t="shared" si="13"/>
        <v>0.61497913463650344</v>
      </c>
    </row>
    <row r="87" spans="1:13" x14ac:dyDescent="0.25">
      <c r="A87" s="27" t="s">
        <v>70</v>
      </c>
      <c r="B87" s="19" t="s">
        <v>10</v>
      </c>
      <c r="C87" s="22">
        <f>C89+C90+C92+C93+C91</f>
        <v>606097</v>
      </c>
      <c r="D87" s="22">
        <f>D89+D90+D92+D93+D91</f>
        <v>499794.50000000006</v>
      </c>
      <c r="E87" s="22">
        <f>C87-D87</f>
        <v>106302.49999999994</v>
      </c>
      <c r="F87" s="22">
        <f t="shared" si="13"/>
        <v>82.461140708500466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159754.20000000001</v>
      </c>
      <c r="D89" s="14">
        <v>132798.20000000001</v>
      </c>
      <c r="E89" s="14">
        <f t="shared" ref="E89:E114" si="14">C89-D89</f>
        <v>26956</v>
      </c>
      <c r="F89" s="14">
        <f t="shared" si="13"/>
        <v>83.126578205768624</v>
      </c>
    </row>
    <row r="90" spans="1:13" x14ac:dyDescent="0.25">
      <c r="A90" s="26" t="s">
        <v>125</v>
      </c>
      <c r="B90" s="13" t="s">
        <v>84</v>
      </c>
      <c r="C90" s="23">
        <v>269379.8</v>
      </c>
      <c r="D90" s="14">
        <v>219918.8</v>
      </c>
      <c r="E90" s="14">
        <f t="shared" si="14"/>
        <v>49461</v>
      </c>
      <c r="F90" s="14">
        <f t="shared" si="13"/>
        <v>81.638935064915785</v>
      </c>
    </row>
    <row r="91" spans="1:13" x14ac:dyDescent="0.25">
      <c r="A91" s="26" t="s">
        <v>128</v>
      </c>
      <c r="B91" s="13" t="s">
        <v>136</v>
      </c>
      <c r="C91" s="23">
        <v>101358.9</v>
      </c>
      <c r="D91" s="14">
        <v>83258.7</v>
      </c>
      <c r="E91" s="14">
        <f t="shared" si="14"/>
        <v>18100.199999999997</v>
      </c>
      <c r="F91" s="14">
        <f t="shared" si="13"/>
        <v>82.142466029130162</v>
      </c>
    </row>
    <row r="92" spans="1:13" x14ac:dyDescent="0.25">
      <c r="A92" s="26" t="s">
        <v>80</v>
      </c>
      <c r="B92" s="13" t="s">
        <v>89</v>
      </c>
      <c r="C92" s="14">
        <v>18237.3</v>
      </c>
      <c r="D92" s="14">
        <v>16241.9</v>
      </c>
      <c r="E92" s="14">
        <f t="shared" si="14"/>
        <v>1995.3999999999996</v>
      </c>
      <c r="F92" s="14">
        <f t="shared" ref="F92:F114" si="15">D92*100/C92</f>
        <v>89.058687415352054</v>
      </c>
    </row>
    <row r="93" spans="1:13" x14ac:dyDescent="0.25">
      <c r="A93" s="26" t="s">
        <v>81</v>
      </c>
      <c r="B93" s="13" t="s">
        <v>90</v>
      </c>
      <c r="C93" s="14">
        <v>57366.8</v>
      </c>
      <c r="D93" s="14">
        <v>47576.9</v>
      </c>
      <c r="E93" s="14">
        <f t="shared" si="14"/>
        <v>9789.9000000000015</v>
      </c>
      <c r="F93" s="14">
        <f t="shared" si="15"/>
        <v>82.934554480988993</v>
      </c>
    </row>
    <row r="94" spans="1:13" x14ac:dyDescent="0.25">
      <c r="A94" s="27" t="s">
        <v>82</v>
      </c>
      <c r="B94" s="16" t="s">
        <v>9</v>
      </c>
      <c r="C94" s="22">
        <f>C96+C97</f>
        <v>152813.79999999999</v>
      </c>
      <c r="D94" s="22">
        <f>SUM(D96:D97)</f>
        <v>124898</v>
      </c>
      <c r="E94" s="22">
        <f t="shared" si="14"/>
        <v>27915.799999999988</v>
      </c>
      <c r="F94" s="22">
        <f t="shared" si="15"/>
        <v>81.732147227540977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104117.9</v>
      </c>
      <c r="D96" s="14">
        <v>85003.1</v>
      </c>
      <c r="E96" s="14">
        <f t="shared" si="14"/>
        <v>19114.799999999988</v>
      </c>
      <c r="F96" s="14">
        <f t="shared" si="15"/>
        <v>81.641197142854409</v>
      </c>
    </row>
    <row r="97" spans="1:6" ht="25.5" x14ac:dyDescent="0.25">
      <c r="A97" s="26" t="s">
        <v>87</v>
      </c>
      <c r="B97" s="13" t="s">
        <v>88</v>
      </c>
      <c r="C97" s="14">
        <v>48695.9</v>
      </c>
      <c r="D97" s="14">
        <v>39894.9</v>
      </c>
      <c r="E97" s="14">
        <f t="shared" si="14"/>
        <v>8801</v>
      </c>
      <c r="F97" s="14">
        <f t="shared" si="15"/>
        <v>81.926609837789215</v>
      </c>
    </row>
    <row r="98" spans="1:6" x14ac:dyDescent="0.25">
      <c r="A98" s="27" t="s">
        <v>91</v>
      </c>
      <c r="B98" s="16" t="s">
        <v>8</v>
      </c>
      <c r="C98" s="22">
        <f>C100+C101+C102+C103+C104</f>
        <v>88636.400000000009</v>
      </c>
      <c r="D98" s="22">
        <f>D100+D101+D102+D103+D104</f>
        <v>74326.899999999994</v>
      </c>
      <c r="E98" s="22">
        <f t="shared" si="14"/>
        <v>14309.500000000015</v>
      </c>
      <c r="F98" s="22">
        <f t="shared" si="15"/>
        <v>83.855955341146512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98</v>
      </c>
      <c r="C100" s="14">
        <v>1546.8</v>
      </c>
      <c r="D100" s="14">
        <v>1172.5</v>
      </c>
      <c r="E100" s="14">
        <f t="shared" si="14"/>
        <v>374.29999999999995</v>
      </c>
      <c r="F100" s="14">
        <f t="shared" si="15"/>
        <v>75.801655029738811</v>
      </c>
    </row>
    <row r="101" spans="1:6" x14ac:dyDescent="0.25">
      <c r="A101" s="26" t="s">
        <v>93</v>
      </c>
      <c r="B101" s="13" t="s">
        <v>99</v>
      </c>
      <c r="C101" s="14">
        <v>33580.800000000003</v>
      </c>
      <c r="D101" s="14">
        <v>29614.9</v>
      </c>
      <c r="E101" s="14">
        <f t="shared" si="14"/>
        <v>3965.9000000000015</v>
      </c>
      <c r="F101" s="14">
        <f t="shared" si="15"/>
        <v>88.18997760625119</v>
      </c>
    </row>
    <row r="102" spans="1:6" x14ac:dyDescent="0.25">
      <c r="A102" s="26" t="s">
        <v>94</v>
      </c>
      <c r="B102" s="13" t="s">
        <v>100</v>
      </c>
      <c r="C102" s="23">
        <v>29340.9</v>
      </c>
      <c r="D102" s="14">
        <v>21909.3</v>
      </c>
      <c r="E102" s="14">
        <f t="shared" si="14"/>
        <v>7431.6000000000022</v>
      </c>
      <c r="F102" s="14">
        <f t="shared" si="15"/>
        <v>74.671533593039058</v>
      </c>
    </row>
    <row r="103" spans="1:6" x14ac:dyDescent="0.25">
      <c r="A103" s="26" t="s">
        <v>95</v>
      </c>
      <c r="B103" s="13" t="s">
        <v>101</v>
      </c>
      <c r="C103" s="14">
        <v>4861.7</v>
      </c>
      <c r="D103" s="14">
        <v>4425.1000000000004</v>
      </c>
      <c r="E103" s="14">
        <f t="shared" si="14"/>
        <v>436.59999999999945</v>
      </c>
      <c r="F103" s="14">
        <f t="shared" si="15"/>
        <v>91.019602196762463</v>
      </c>
    </row>
    <row r="104" spans="1:6" x14ac:dyDescent="0.25">
      <c r="A104" s="26" t="s">
        <v>96</v>
      </c>
      <c r="B104" s="13" t="s">
        <v>102</v>
      </c>
      <c r="C104" s="23">
        <v>19306.2</v>
      </c>
      <c r="D104" s="14">
        <v>17205.099999999999</v>
      </c>
      <c r="E104" s="14">
        <f t="shared" si="14"/>
        <v>2101.1000000000022</v>
      </c>
      <c r="F104" s="14">
        <f t="shared" si="15"/>
        <v>89.116967606261184</v>
      </c>
    </row>
    <row r="105" spans="1:6" x14ac:dyDescent="0.25">
      <c r="A105" s="27" t="s">
        <v>97</v>
      </c>
      <c r="B105" s="16" t="s">
        <v>7</v>
      </c>
      <c r="C105" s="24">
        <f>C107+C109+C108</f>
        <v>74732.100000000006</v>
      </c>
      <c r="D105" s="24">
        <f>D107+D109+D108</f>
        <v>61571.8</v>
      </c>
      <c r="E105" s="22">
        <f t="shared" si="14"/>
        <v>13160.300000000003</v>
      </c>
      <c r="F105" s="22">
        <f t="shared" si="15"/>
        <v>82.390030522359197</v>
      </c>
    </row>
    <row r="106" spans="1:6" x14ac:dyDescent="0.25">
      <c r="A106" s="26"/>
      <c r="B106" s="13" t="s">
        <v>6</v>
      </c>
      <c r="C106" s="23"/>
      <c r="D106" s="14"/>
      <c r="E106" s="14"/>
      <c r="F106" s="14"/>
    </row>
    <row r="107" spans="1:6" x14ac:dyDescent="0.25">
      <c r="A107" s="26" t="s">
        <v>103</v>
      </c>
      <c r="B107" s="13" t="s">
        <v>104</v>
      </c>
      <c r="C107" s="23">
        <v>58641</v>
      </c>
      <c r="D107" s="14">
        <v>47698</v>
      </c>
      <c r="E107" s="14">
        <f t="shared" si="14"/>
        <v>10943</v>
      </c>
      <c r="F107" s="14">
        <f t="shared" si="15"/>
        <v>81.338994901178353</v>
      </c>
    </row>
    <row r="108" spans="1:6" x14ac:dyDescent="0.25">
      <c r="A108" s="26" t="s">
        <v>200</v>
      </c>
      <c r="B108" s="13" t="s">
        <v>201</v>
      </c>
      <c r="C108" s="23">
        <v>479.1</v>
      </c>
      <c r="D108" s="14">
        <v>379.4</v>
      </c>
      <c r="E108" s="14">
        <f t="shared" si="14"/>
        <v>99.700000000000045</v>
      </c>
      <c r="F108" s="14">
        <f t="shared" si="15"/>
        <v>79.190148194531403</v>
      </c>
    </row>
    <row r="109" spans="1:6" x14ac:dyDescent="0.25">
      <c r="A109" s="26" t="s">
        <v>129</v>
      </c>
      <c r="B109" s="13" t="s">
        <v>130</v>
      </c>
      <c r="C109" s="23">
        <v>15612</v>
      </c>
      <c r="D109" s="14">
        <v>13494.4</v>
      </c>
      <c r="E109" s="14">
        <f t="shared" si="14"/>
        <v>2117.6000000000004</v>
      </c>
      <c r="F109" s="14">
        <f t="shared" si="15"/>
        <v>86.436074814245458</v>
      </c>
    </row>
    <row r="110" spans="1:6" x14ac:dyDescent="0.25">
      <c r="A110" s="27" t="s">
        <v>105</v>
      </c>
      <c r="B110" s="16" t="s">
        <v>5</v>
      </c>
      <c r="C110" s="24">
        <f>C112</f>
        <v>23059.200000000001</v>
      </c>
      <c r="D110" s="22">
        <f>D112</f>
        <v>19017.599999999999</v>
      </c>
      <c r="E110" s="22">
        <f t="shared" si="14"/>
        <v>4041.6000000000022</v>
      </c>
      <c r="F110" s="22">
        <f t="shared" si="15"/>
        <v>82.472939217318881</v>
      </c>
    </row>
    <row r="111" spans="1:6" x14ac:dyDescent="0.25">
      <c r="A111" s="26"/>
      <c r="B111" s="13" t="s">
        <v>6</v>
      </c>
      <c r="C111" s="24"/>
      <c r="D111" s="22"/>
      <c r="E111" s="14"/>
      <c r="F111" s="14"/>
    </row>
    <row r="112" spans="1:6" x14ac:dyDescent="0.25">
      <c r="A112" s="26" t="s">
        <v>106</v>
      </c>
      <c r="B112" s="13" t="s">
        <v>107</v>
      </c>
      <c r="C112" s="23">
        <v>23059.200000000001</v>
      </c>
      <c r="D112" s="14">
        <v>19017.599999999999</v>
      </c>
      <c r="E112" s="14">
        <f t="shared" si="14"/>
        <v>4041.6000000000022</v>
      </c>
      <c r="F112" s="14">
        <f t="shared" si="15"/>
        <v>82.472939217318881</v>
      </c>
    </row>
    <row r="113" spans="1:8" x14ac:dyDescent="0.25">
      <c r="A113" s="27" t="s">
        <v>137</v>
      </c>
      <c r="B113" s="16" t="s">
        <v>138</v>
      </c>
      <c r="C113" s="24">
        <f>C114</f>
        <v>24400.2</v>
      </c>
      <c r="D113" s="24">
        <f>D114</f>
        <v>11730.1</v>
      </c>
      <c r="E113" s="22">
        <f t="shared" si="14"/>
        <v>12670.1</v>
      </c>
      <c r="F113" s="14">
        <f t="shared" si="15"/>
        <v>48.073786280440324</v>
      </c>
    </row>
    <row r="114" spans="1:8" x14ac:dyDescent="0.25">
      <c r="A114" s="26" t="s">
        <v>139</v>
      </c>
      <c r="B114" s="13" t="s">
        <v>140</v>
      </c>
      <c r="C114" s="23">
        <v>24400.2</v>
      </c>
      <c r="D114" s="14">
        <v>11730.1</v>
      </c>
      <c r="E114" s="14">
        <f t="shared" si="14"/>
        <v>12670.1</v>
      </c>
      <c r="F114" s="14">
        <f t="shared" si="15"/>
        <v>48.073786280440324</v>
      </c>
    </row>
    <row r="115" spans="1:8" x14ac:dyDescent="0.25">
      <c r="A115" s="26" t="s">
        <v>37</v>
      </c>
      <c r="B115" s="16" t="s">
        <v>4</v>
      </c>
      <c r="C115" s="35">
        <f>C7-C54</f>
        <v>-125838.64000000013</v>
      </c>
      <c r="D115" s="35">
        <f>D7-D54</f>
        <v>98391.389999999665</v>
      </c>
      <c r="E115" s="14" t="s">
        <v>37</v>
      </c>
      <c r="F115" s="14" t="s">
        <v>37</v>
      </c>
      <c r="H115" s="4"/>
    </row>
    <row r="116" spans="1:8" x14ac:dyDescent="0.25">
      <c r="A116" s="26" t="s">
        <v>208</v>
      </c>
      <c r="B116" s="16" t="s">
        <v>153</v>
      </c>
      <c r="C116" s="24">
        <f>C117+C118</f>
        <v>-45000</v>
      </c>
      <c r="D116" s="24">
        <f t="shared" ref="D116" si="16">D117+D118</f>
        <v>105000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157</v>
      </c>
      <c r="B117" s="13" t="s">
        <v>154</v>
      </c>
      <c r="C117" s="23">
        <v>240000</v>
      </c>
      <c r="D117" s="23">
        <v>240000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158</v>
      </c>
      <c r="B118" s="13" t="s">
        <v>155</v>
      </c>
      <c r="C118" s="23">
        <v>-285000</v>
      </c>
      <c r="D118" s="23">
        <v>-135000</v>
      </c>
      <c r="E118" s="14" t="s">
        <v>37</v>
      </c>
      <c r="F118" s="14" t="s">
        <v>37</v>
      </c>
      <c r="H118" s="4"/>
    </row>
    <row r="119" spans="1:8" ht="25.5" x14ac:dyDescent="0.25">
      <c r="A119" s="26" t="s">
        <v>207</v>
      </c>
      <c r="B119" s="66" t="s">
        <v>202</v>
      </c>
      <c r="C119" s="23">
        <f>C120+C121</f>
        <v>150000</v>
      </c>
      <c r="D119" s="23">
        <f>D120+D121</f>
        <v>150000</v>
      </c>
      <c r="E119" s="14" t="s">
        <v>37</v>
      </c>
      <c r="F119" s="14" t="s">
        <v>37</v>
      </c>
      <c r="H119" s="4"/>
    </row>
    <row r="120" spans="1:8" ht="38.25" x14ac:dyDescent="0.25">
      <c r="A120" s="26" t="s">
        <v>205</v>
      </c>
      <c r="B120" s="13" t="s">
        <v>203</v>
      </c>
      <c r="C120" s="23">
        <v>150000</v>
      </c>
      <c r="D120" s="23">
        <v>150000</v>
      </c>
      <c r="E120" s="14" t="s">
        <v>37</v>
      </c>
      <c r="F120" s="14" t="s">
        <v>37</v>
      </c>
      <c r="H120" s="4"/>
    </row>
    <row r="121" spans="1:8" ht="30" customHeight="1" x14ac:dyDescent="0.25">
      <c r="A121" s="26" t="s">
        <v>206</v>
      </c>
      <c r="B121" s="13" t="s">
        <v>204</v>
      </c>
      <c r="C121" s="23">
        <v>0</v>
      </c>
      <c r="D121" s="23">
        <v>0</v>
      </c>
      <c r="E121" s="14" t="s">
        <v>37</v>
      </c>
      <c r="F121" s="14" t="s">
        <v>37</v>
      </c>
      <c r="H121" s="4"/>
    </row>
    <row r="122" spans="1:8" x14ac:dyDescent="0.25">
      <c r="A122" s="26" t="s">
        <v>159</v>
      </c>
      <c r="B122" s="16" t="s">
        <v>3</v>
      </c>
      <c r="C122" s="22">
        <f>C123+C124</f>
        <v>20838.64000000013</v>
      </c>
      <c r="D122" s="22">
        <f>D123+D124</f>
        <v>-353391.38999999966</v>
      </c>
      <c r="E122" s="22" t="s">
        <v>37</v>
      </c>
      <c r="F122" s="22" t="s">
        <v>37</v>
      </c>
    </row>
    <row r="123" spans="1:8" x14ac:dyDescent="0.25">
      <c r="A123" s="26" t="s">
        <v>160</v>
      </c>
      <c r="B123" s="13" t="s">
        <v>2</v>
      </c>
      <c r="C123" s="14">
        <f>-(C7+C117+C120)</f>
        <v>-2418623.46</v>
      </c>
      <c r="D123" s="14">
        <f>-(D7+D117+D120)</f>
        <v>-2016734.69</v>
      </c>
      <c r="E123" s="14" t="s">
        <v>37</v>
      </c>
      <c r="F123" s="22" t="s">
        <v>37</v>
      </c>
    </row>
    <row r="124" spans="1:8" x14ac:dyDescent="0.25">
      <c r="A124" s="26" t="s">
        <v>161</v>
      </c>
      <c r="B124" s="13" t="s">
        <v>1</v>
      </c>
      <c r="C124" s="14">
        <f>C54-C118-C121</f>
        <v>2439462.1</v>
      </c>
      <c r="D124" s="14">
        <f>D54-D118-D121</f>
        <v>1663343.3000000003</v>
      </c>
      <c r="E124" s="14" t="s">
        <v>37</v>
      </c>
      <c r="F124" s="22" t="s">
        <v>37</v>
      </c>
    </row>
    <row r="125" spans="1:8" ht="21" customHeight="1" x14ac:dyDescent="0.25">
      <c r="A125" s="26" t="s">
        <v>37</v>
      </c>
      <c r="B125" s="16" t="s">
        <v>0</v>
      </c>
      <c r="C125" s="22">
        <f>C122+C116+C119</f>
        <v>125838.64000000013</v>
      </c>
      <c r="D125" s="22">
        <f>D122+D116+D119</f>
        <v>-98391.389999999665</v>
      </c>
      <c r="E125" s="22" t="s">
        <v>37</v>
      </c>
      <c r="F125" s="22" t="s">
        <v>37</v>
      </c>
    </row>
    <row r="126" spans="1:8" ht="39" customHeight="1" x14ac:dyDescent="0.25">
      <c r="A126" s="74" t="s">
        <v>215</v>
      </c>
      <c r="B126" s="74"/>
      <c r="C126" s="64"/>
      <c r="D126" s="72" t="s">
        <v>216</v>
      </c>
      <c r="E126" s="72"/>
      <c r="F126" s="72"/>
      <c r="G126" s="65"/>
    </row>
    <row r="127" spans="1:8" ht="12.75" customHeight="1" x14ac:dyDescent="0.25">
      <c r="A127" s="43"/>
      <c r="B127" s="43"/>
      <c r="C127" s="44"/>
      <c r="D127" s="62"/>
      <c r="E127" s="62"/>
      <c r="F127" s="62"/>
    </row>
    <row r="128" spans="1:8" ht="30.75" customHeight="1" x14ac:dyDescent="0.25">
      <c r="A128" s="70" t="s">
        <v>218</v>
      </c>
      <c r="B128" s="71"/>
      <c r="C128" s="71"/>
      <c r="D128" s="1"/>
      <c r="E128" s="1"/>
      <c r="F128" s="1"/>
    </row>
    <row r="135" spans="5:5" x14ac:dyDescent="0.25">
      <c r="E135" s="63"/>
    </row>
  </sheetData>
  <mergeCells count="5">
    <mergeCell ref="A2:F3"/>
    <mergeCell ref="A128:C128"/>
    <mergeCell ref="D126:F126"/>
    <mergeCell ref="E4:F4"/>
    <mergeCell ref="A126:B126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8" t="s">
        <v>191</v>
      </c>
      <c r="B2" s="69"/>
      <c r="C2" s="69"/>
      <c r="D2" s="69"/>
      <c r="E2" s="69"/>
      <c r="F2" s="69"/>
    </row>
    <row r="3" spans="1:11" ht="24" customHeight="1" x14ac:dyDescent="0.25">
      <c r="A3" s="69"/>
      <c r="B3" s="69"/>
      <c r="C3" s="69"/>
      <c r="D3" s="69"/>
      <c r="E3" s="69"/>
      <c r="F3" s="69"/>
    </row>
    <row r="4" spans="1:11" ht="20.25" x14ac:dyDescent="0.3">
      <c r="B4" s="2"/>
      <c r="C4" s="3"/>
      <c r="D4" s="3"/>
      <c r="E4" s="75" t="s">
        <v>35</v>
      </c>
      <c r="F4" s="75"/>
    </row>
    <row r="5" spans="1:11" ht="20.25" x14ac:dyDescent="0.3">
      <c r="B5" s="76" t="s">
        <v>195</v>
      </c>
      <c r="C5" s="76"/>
      <c r="D5" s="76"/>
      <c r="E5" s="76"/>
      <c r="F5" s="76"/>
      <c r="G5" s="77" t="s">
        <v>196</v>
      </c>
      <c r="H5" s="78"/>
      <c r="I5" s="78"/>
      <c r="J5" s="79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2019-12-18T09:01:20Z</dcterms:modified>
</cp:coreProperties>
</file>